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MATHS" sheetId="1" r:id="rId1"/>
    <sheet name="PHYSIQUE" sheetId="2" r:id="rId2"/>
    <sheet name="SVT" sheetId="3" r:id="rId3"/>
    <sheet name="SCIENCES DE L'INGENIEUR" sheetId="4" r:id="rId4"/>
    <sheet name="ISN" sheetId="5" r:id="rId5"/>
    <sheet name="ECOLOGIE-AGRONOMIE" sheetId="6" r:id="rId6"/>
  </sheets>
  <definedNames/>
  <calcPr fullCalcOnLoad="1"/>
</workbook>
</file>

<file path=xl/sharedStrings.xml><?xml version="1.0" encoding="utf-8"?>
<sst xmlns="http://schemas.openxmlformats.org/spreadsheetml/2006/main" count="153" uniqueCount="44">
  <si>
    <t>Maths</t>
  </si>
  <si>
    <t>Français écrit (1ère)</t>
  </si>
  <si>
    <t>Français oral (1ère)</t>
  </si>
  <si>
    <t>TPE (1ère)</t>
  </si>
  <si>
    <t>SVT</t>
  </si>
  <si>
    <t>LV1</t>
  </si>
  <si>
    <t>LV2</t>
  </si>
  <si>
    <t>Philosophie</t>
  </si>
  <si>
    <t>EPS</t>
  </si>
  <si>
    <t>Note (moyenne)</t>
  </si>
  <si>
    <t>EPS de complément</t>
  </si>
  <si>
    <t>Option facultative 1</t>
  </si>
  <si>
    <t>Option facultative 2</t>
  </si>
  <si>
    <t>MOYENNE BAC</t>
  </si>
  <si>
    <t>Coefficient :</t>
  </si>
  <si>
    <t>MENTION</t>
  </si>
  <si>
    <t>NOMBRE DE POINTS A RATTRAPER</t>
  </si>
  <si>
    <t>POINTS EN PLUS</t>
  </si>
  <si>
    <t>ISN</t>
  </si>
  <si>
    <t>Ecologie, agronomie et territoires</t>
  </si>
  <si>
    <t xml:space="preserve">Physique-chimie </t>
  </si>
  <si>
    <t>SVT OU Sciences de l'Ingénieur</t>
  </si>
  <si>
    <t>Physique-chimie</t>
  </si>
  <si>
    <t>SVT OU  Sciences de l'Ingénieur</t>
  </si>
  <si>
    <t>* Lignes 9 et 10 : ne remplir que la cellule 9 (SVT ou SI) ou la cellule 10 (écologie-agronomie).</t>
  </si>
  <si>
    <t>Ecologie, agronomie et territoires (écrit)</t>
  </si>
  <si>
    <t>Ecologie, agronomie et territoires (oral)</t>
  </si>
  <si>
    <t>Sciences de l'ingénieur</t>
  </si>
  <si>
    <t>Histoire-géo</t>
  </si>
  <si>
    <t>BAC S SPECIALITE MATHS</t>
  </si>
  <si>
    <t>BAC S SPECIALITE PHYSIQUE</t>
  </si>
  <si>
    <t>BAC S SPECIALITE SVT</t>
  </si>
  <si>
    <t>BAC S SPECIALITE SCIENCES DE L'INGENIEUR</t>
  </si>
  <si>
    <t>BAC S SPECIALITE ISN</t>
  </si>
  <si>
    <t>BAC S SPECIALITE ECOLOGIE-AGRONOMIE ET TERRITOIRES</t>
  </si>
  <si>
    <t>* Ligne 17  : Remplir la note de l'épreuve facultative 2 et son coefficient s'il y en a une, sinon laisser les cellules vides.</t>
  </si>
  <si>
    <t>* Ligne 17  : Remplir la note de l'épreuve facultative 1 et son coefficient s'il y en a une, sinon laisser les cellules vides.</t>
  </si>
  <si>
    <t>* Ligne 18  : Remplir la note de l'épreuve facultative 2 et son coefficient s'il y en a une, sinon laisser les cellules vides.</t>
  </si>
  <si>
    <t>* Ligne 15  : Remplir la note de l'épreuve facultative 1 et son coefficient s'il y en a une, sinon laisser les cellules vides.</t>
  </si>
  <si>
    <t>* Ligne 16 : Remplir la note de l'épreuve facultative 2 et son coefficient s'il y en a une, sinon laisser les cellules vides.</t>
  </si>
  <si>
    <t>* Ligne 15 : Remplir la note de l'épreuve facultative 1 et son coefficient s'il y en a une, sinon laisser les cellules vides.</t>
  </si>
  <si>
    <t>* Ligne 16  : Remplir la note de l'épreuve facultative 2 et son coefficient s'il y en a une, sinon laisser les cellules vides.</t>
  </si>
  <si>
    <t>* Ligne 16 : Remplir la note de l'épreuve facultative 1 et son coefficient s'il y en a une, sinon laisser les cellules vides.</t>
  </si>
  <si>
    <t>* Ligne 17 : Remplir la note de l'épreuve facultative 2 et son coefficient s'il y en a une, sinon laisser les cellules vides.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</si>
</sst>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3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7.57421875" style="0" customWidth="1"/>
    <col min="2" max="2" width="29.140625" style="0" customWidth="1"/>
    <col min="3" max="3" width="12.57421875" style="0" customWidth="1"/>
  </cols>
  <sheetData>
    <row r="1" spans="1:4" ht="21">
      <c r="A1" s="1"/>
      <c r="B1" s="4" t="s">
        <v>29</v>
      </c>
      <c r="C1" s="17"/>
      <c r="D1" s="3"/>
    </row>
    <row r="2" spans="1:4" ht="15">
      <c r="A2" s="1"/>
      <c r="B2" s="9" t="s">
        <v>9</v>
      </c>
      <c r="C2" s="3"/>
      <c r="D2" s="3"/>
    </row>
    <row r="3" spans="1:4" ht="15">
      <c r="A3" s="10" t="s">
        <v>1</v>
      </c>
      <c r="B3" s="6">
        <v>12</v>
      </c>
      <c r="C3" s="3"/>
      <c r="D3" s="3"/>
    </row>
    <row r="4" spans="1:4" ht="15">
      <c r="A4" s="10" t="s">
        <v>2</v>
      </c>
      <c r="B4" s="6">
        <v>12</v>
      </c>
      <c r="C4" s="3"/>
      <c r="D4" s="3"/>
    </row>
    <row r="5" spans="1:4" ht="15">
      <c r="A5" s="10" t="s">
        <v>3</v>
      </c>
      <c r="B5" s="6">
        <v>18</v>
      </c>
      <c r="C5" s="3"/>
      <c r="D5" s="3"/>
    </row>
    <row r="6" spans="1:4" ht="15">
      <c r="A6" s="10" t="s">
        <v>28</v>
      </c>
      <c r="B6" s="6">
        <v>12</v>
      </c>
      <c r="C6" s="3"/>
      <c r="D6" s="3"/>
    </row>
    <row r="7" spans="1:4" ht="15">
      <c r="A7" s="10" t="s">
        <v>0</v>
      </c>
      <c r="B7" s="6">
        <v>10</v>
      </c>
      <c r="C7" s="3"/>
      <c r="D7" s="3"/>
    </row>
    <row r="8" spans="1:4" ht="15">
      <c r="A8" s="10" t="s">
        <v>20</v>
      </c>
      <c r="B8" s="6">
        <v>12</v>
      </c>
      <c r="C8" s="3"/>
      <c r="D8" s="3"/>
    </row>
    <row r="9" spans="1:5" ht="15">
      <c r="A9" s="10" t="s">
        <v>21</v>
      </c>
      <c r="B9" s="6">
        <v>5</v>
      </c>
      <c r="C9" s="3"/>
      <c r="D9" s="3"/>
      <c r="E9" t="s">
        <v>24</v>
      </c>
    </row>
    <row r="10" spans="1:4" ht="15">
      <c r="A10" s="10" t="s">
        <v>19</v>
      </c>
      <c r="B10" s="6"/>
      <c r="C10" s="3"/>
      <c r="D10" s="3"/>
    </row>
    <row r="11" spans="1:4" ht="15">
      <c r="A11" s="10" t="s">
        <v>5</v>
      </c>
      <c r="B11" s="6">
        <v>13</v>
      </c>
      <c r="C11" s="3"/>
      <c r="D11" s="3"/>
    </row>
    <row r="12" spans="1:4" ht="15">
      <c r="A12" s="10" t="s">
        <v>6</v>
      </c>
      <c r="B12" s="6">
        <v>9</v>
      </c>
      <c r="C12" s="3"/>
      <c r="D12" s="3"/>
    </row>
    <row r="13" spans="1:4" ht="15">
      <c r="A13" s="10" t="s">
        <v>7</v>
      </c>
      <c r="B13" s="6">
        <v>7</v>
      </c>
      <c r="C13" s="3"/>
      <c r="D13" s="3"/>
    </row>
    <row r="14" spans="1:4" ht="15">
      <c r="A14" s="10" t="s">
        <v>8</v>
      </c>
      <c r="B14" s="6">
        <v>4</v>
      </c>
      <c r="C14" s="3"/>
      <c r="D14" s="3"/>
    </row>
    <row r="15" spans="1:4" ht="15">
      <c r="A15" s="10" t="s">
        <v>10</v>
      </c>
      <c r="B15" s="6">
        <v>6</v>
      </c>
      <c r="C15" s="3"/>
      <c r="D15" s="3"/>
    </row>
    <row r="16" spans="1:5" ht="15">
      <c r="A16" s="10" t="s">
        <v>11</v>
      </c>
      <c r="B16" s="6">
        <v>12</v>
      </c>
      <c r="C16" s="3" t="s">
        <v>14</v>
      </c>
      <c r="D16" s="8">
        <v>2</v>
      </c>
      <c r="E16" t="s">
        <v>42</v>
      </c>
    </row>
    <row r="17" spans="1:5" ht="15">
      <c r="A17" s="10" t="s">
        <v>12</v>
      </c>
      <c r="B17" s="6">
        <v>11</v>
      </c>
      <c r="C17" s="3" t="s">
        <v>14</v>
      </c>
      <c r="D17" s="8">
        <v>3</v>
      </c>
      <c r="E17" t="s">
        <v>35</v>
      </c>
    </row>
    <row r="18" spans="1:4" ht="15">
      <c r="A18" s="3"/>
      <c r="B18" s="5"/>
      <c r="C18" s="3"/>
      <c r="D18" s="1"/>
    </row>
    <row r="19" spans="1:4" ht="15">
      <c r="A19" s="11" t="s">
        <v>13</v>
      </c>
      <c r="B19" s="15">
        <f>(B3*2+B4*2+IF(B5&gt;=10,B5*2,0)+B6*3+B7*9+B8*6+IF(ISBLANK(B10),B9*6,B10*7)+B11*3+B12*2+B13*3+B14*2+B15*2+IF(B16&gt;=10,B16*D16,0)+IF(B17&gt;=10,B17*D17,0))/(38+IF(ISBLANK(B10),0,1)+IF(B5&gt;=10,2,0)+IF(ISBLANK(B15),0,2)+IF(B16&gt;=10,D16,0)+IF(B17&gt;=10,D17,0))</f>
        <v>9.936170212765957</v>
      </c>
      <c r="C19" s="1"/>
      <c r="D19" s="1"/>
    </row>
    <row r="20" spans="1:4" ht="15">
      <c r="A20" s="12" t="s">
        <v>16</v>
      </c>
      <c r="B20" s="15">
        <f>IF(B22="RECALE","",IF((B3-10)*2+(B4-10)*2+IF(B5&gt;=10,(B5-10)*2,0)+(B6-10)*3+(B7-10)*9+(B8-10)*6+IF(ISBLANK(B10),(B9-10)*6,(B10-10)*7)+(B11-10)*3+(B12-10)*2+(B13-10)*3+(B14-10)*2+IF(ISBLANK(B15),0,(B15-10)*2)+IF(ISBLANK(B16),0,IF(B16&gt;=10,(B16-10)*D16,0))+IF(ISBLANK(B17),0,IF(B17&gt;=10,(B17-10)*D17,0))&lt;0,-((B3-10)*2+(B4-10)*2+IF(B5&gt;=10,(B5-10)*2,0)+(B6-10)*3+(B7-10)*9+(B8-10)*6+IF(ISBLANK(B10),(B9-10)*6,(B10-10)*7)+(B11-10)*3+(B12-10)*2+(B13-10)*3+(B14-10)*2+IF(ISBLANK(B15),0,(B15-10)*2)+IF(ISBLANK(B16),0,IF(B16&gt;=10,(B16-10)*D16,0))+IF(ISBLANK(B17),0,IF(B17&gt;=10,(B17-10)*D17,0))),""))</f>
        <v>3</v>
      </c>
      <c r="C20" s="1"/>
      <c r="D20" s="1"/>
    </row>
    <row r="21" spans="1:2" ht="15">
      <c r="A21" s="12" t="s">
        <v>17</v>
      </c>
      <c r="B21" s="15">
        <f>IF((B3-10)*2+(B4-10)*2+IF(B5&gt;=10,(B5-10)*2,0)+(B6-10)*3+(B7-10)*9+(B8-10)*6+IF(ISBLANK(B10),(B9-10)*6,(B10-10)*7)+(B11-10)*3+(B12-10)*2+(B13-10)*3+(B14-10)*2+IF(B15=0,0,(B15-10)*2)+IF(B16=0,0,IF(B16&gt;=10,(B16-10)*D16,0))+IF(B17=0,0,IF(B17&gt;=10,(B17-10)*D17,0))&gt;=0,(B3-10)*2+(B4-10)*2+IF(B5&gt;=10,(B5-10)*2,0)+(B6-10)*3+(B7-10)*9+(B8-10)*6+IF(ISBLANK(B10),(B9-10)*6,(B10-10)*7)+(B11-10)*3+(B12-10)*2+(B13-10)*3+(B14-10)*2+IF(B15=0,0,(B15-10)*2)+IF(B16=0,0,IF(B16&gt;=10,(B16-10)*D16,0))+IF(B17=0,0,IF(B17&gt;=10,(B17-10)*D17,0)),"")</f>
      </c>
    </row>
    <row r="22" spans="1:2" ht="15">
      <c r="A22" s="13" t="s">
        <v>15</v>
      </c>
      <c r="B22" s="16" t="str">
        <f>IF(B19&lt;8,"RECALE",IF(AND(8&lt;=B19,B19&lt;10),"RATTRAPAGE",IF(AND(10&lt;=B19,B19&lt;12),"ADMIS MENTION PASSABLE",IF(AND(12&lt;=B19,B19&lt;14),"ADMIS MENTION ASSEZ BIEN",IF(AND(14&lt;=B19,B19&lt;16),"ADMIS MENTION BIEN",IF(B19&gt;=16,"ADMIS MENTION TRES BIEN"))))))</f>
        <v>RATTRAPAGE</v>
      </c>
    </row>
    <row r="23" ht="15">
      <c r="B23" s="14"/>
    </row>
  </sheetData>
  <sheetProtection password="CB27" sheet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37.57421875" style="0" customWidth="1"/>
    <col min="2" max="2" width="29.140625" style="0" customWidth="1"/>
    <col min="3" max="3" width="12.57421875" style="0" customWidth="1"/>
  </cols>
  <sheetData>
    <row r="1" spans="1:4" ht="21">
      <c r="A1" s="1"/>
      <c r="B1" s="4" t="s">
        <v>30</v>
      </c>
      <c r="C1" s="2"/>
      <c r="D1" s="1"/>
    </row>
    <row r="2" spans="1:4" ht="15">
      <c r="A2" s="1"/>
      <c r="B2" s="9" t="s">
        <v>9</v>
      </c>
      <c r="C2" s="1"/>
      <c r="D2" s="1"/>
    </row>
    <row r="3" spans="1:4" ht="15">
      <c r="A3" s="10" t="s">
        <v>1</v>
      </c>
      <c r="B3" s="6">
        <v>8</v>
      </c>
      <c r="C3" s="1"/>
      <c r="D3" s="1"/>
    </row>
    <row r="4" spans="1:4" ht="15">
      <c r="A4" s="10" t="s">
        <v>2</v>
      </c>
      <c r="B4" s="6">
        <v>8</v>
      </c>
      <c r="C4" s="1"/>
      <c r="D4" s="1"/>
    </row>
    <row r="5" spans="1:4" ht="15">
      <c r="A5" s="10" t="s">
        <v>3</v>
      </c>
      <c r="B5" s="6">
        <v>10</v>
      </c>
      <c r="C5" s="1"/>
      <c r="D5" s="1"/>
    </row>
    <row r="6" spans="1:4" ht="15">
      <c r="A6" s="10" t="s">
        <v>28</v>
      </c>
      <c r="B6" s="6">
        <v>2</v>
      </c>
      <c r="C6" s="1"/>
      <c r="D6" s="1"/>
    </row>
    <row r="7" spans="1:4" ht="15">
      <c r="A7" s="10" t="s">
        <v>0</v>
      </c>
      <c r="B7" s="6">
        <v>10</v>
      </c>
      <c r="C7" s="1"/>
      <c r="D7" s="1"/>
    </row>
    <row r="8" spans="1:4" ht="15">
      <c r="A8" s="10" t="s">
        <v>22</v>
      </c>
      <c r="B8" s="6">
        <v>2</v>
      </c>
      <c r="C8" s="1"/>
      <c r="D8" s="1"/>
    </row>
    <row r="9" spans="1:5" ht="15">
      <c r="A9" s="10" t="s">
        <v>23</v>
      </c>
      <c r="B9" s="6">
        <v>8</v>
      </c>
      <c r="C9" s="1"/>
      <c r="D9" s="1"/>
      <c r="E9" t="s">
        <v>24</v>
      </c>
    </row>
    <row r="10" spans="1:4" ht="15">
      <c r="A10" s="10" t="s">
        <v>19</v>
      </c>
      <c r="B10" s="6"/>
      <c r="C10" s="1"/>
      <c r="D10" s="1"/>
    </row>
    <row r="11" spans="1:4" ht="15">
      <c r="A11" s="10" t="s">
        <v>5</v>
      </c>
      <c r="B11" s="6">
        <v>18</v>
      </c>
      <c r="C11" s="1"/>
      <c r="D11" s="1"/>
    </row>
    <row r="12" spans="1:4" ht="15">
      <c r="A12" s="10" t="s">
        <v>6</v>
      </c>
      <c r="B12" s="6">
        <v>15</v>
      </c>
      <c r="C12" s="1"/>
      <c r="D12" s="1"/>
    </row>
    <row r="13" spans="1:4" ht="15">
      <c r="A13" s="10" t="s">
        <v>7</v>
      </c>
      <c r="B13" s="6">
        <v>12</v>
      </c>
      <c r="C13" s="1"/>
      <c r="D13" s="1"/>
    </row>
    <row r="14" spans="1:4" ht="15">
      <c r="A14" s="10" t="s">
        <v>8</v>
      </c>
      <c r="B14" s="6">
        <v>20</v>
      </c>
      <c r="C14" s="1"/>
      <c r="D14" s="1"/>
    </row>
    <row r="15" spans="1:4" ht="15">
      <c r="A15" s="10" t="s">
        <v>10</v>
      </c>
      <c r="B15" s="6"/>
      <c r="C15" s="1"/>
      <c r="D15" s="1"/>
    </row>
    <row r="16" spans="1:5" ht="15">
      <c r="A16" s="10" t="s">
        <v>11</v>
      </c>
      <c r="B16" s="6">
        <v>20</v>
      </c>
      <c r="C16" s="3" t="s">
        <v>14</v>
      </c>
      <c r="D16" s="8">
        <v>2</v>
      </c>
      <c r="E16" t="s">
        <v>42</v>
      </c>
    </row>
    <row r="17" spans="1:5" ht="15">
      <c r="A17" s="10" t="s">
        <v>12</v>
      </c>
      <c r="B17" s="6">
        <v>20</v>
      </c>
      <c r="C17" s="3" t="s">
        <v>14</v>
      </c>
      <c r="D17" s="8">
        <v>3</v>
      </c>
      <c r="E17" t="s">
        <v>35</v>
      </c>
    </row>
    <row r="18" spans="1:4" ht="15">
      <c r="A18" s="3"/>
      <c r="B18" s="6"/>
      <c r="C18" s="3"/>
      <c r="D18" s="1"/>
    </row>
    <row r="19" spans="1:4" ht="15">
      <c r="A19" s="11" t="s">
        <v>13</v>
      </c>
      <c r="B19" s="15">
        <f>(B3*2+B4*2+IF(B5&gt;=10,B5*2,0)+B6*3+B7*7+B8*8+IF(ISBLANK(B10),B9*6,B10*7)+B11*3+B12*2+B13*3+B14*2+B15*2+IF(B16&gt;=10,B16*D16,0)+IF(B17&gt;=10,B17*D17,0))/(38+IF(ISBLANK(B10),0,1)+IF(B5&gt;=10,2,0)+IF(ISBLANK(B15),0,2)+IF(B16&gt;=10,D16,0)+IF(B17&gt;=10,D17,0))</f>
        <v>10.044444444444444</v>
      </c>
      <c r="C19" s="1"/>
      <c r="D19" s="1"/>
    </row>
    <row r="20" spans="1:4" ht="15">
      <c r="A20" s="12" t="s">
        <v>16</v>
      </c>
      <c r="B20" s="15">
        <f>IF(B22="RECALE","",IF((B3-10)*2+(B4-10)*2+IF(B5&gt;=10,(B5-10)*2,0)+(B6-10)*3+(B7-10)*7+(B8-10)*8+IF(ISBLANK(B10),(B9-10)*6,(B10-10)*7)+(B11-10)*3+(B12-10)*2+(B13-10)*3+(B14-10)*2+IF(ISBLANK(B15),0,(B15-10)*2)+IF(ISBLANK(B16),0,IF(B16&gt;=10,(B16-10)*D16,0))+IF(ISBLANK(B17),0,IF(B17&gt;=10,(B17-10)*D17,0))&lt;0,-((B3-10)*2+(B4-10)*2+IF(B5&gt;=10,(B5-10)*2,0)+(B6-10)*3+(B7-10)*7+(B8-10)*8+IF(ISBLANK(B10),(B9-10)*6,(B10-10)*7)+(B11-10)*3+(B12-10)*2+(B13-10)*3+(B14-10)*2+IF(ISBLANK(B15),0,(B15-10)*2)+IF(ISBLANK(B16),0,IF(B16&gt;=10,(B16-10)*D16,0))+IF(ISBLANK(B17),0,IF(B17&gt;=10,(B17-10)*D17,0))),""))</f>
      </c>
      <c r="C20" s="1"/>
      <c r="D20" s="1"/>
    </row>
    <row r="21" spans="1:2" ht="15">
      <c r="A21" s="12" t="s">
        <v>17</v>
      </c>
      <c r="B21" s="15">
        <f>IF((B3-10)*2+(B4-10)*2+IF(B5&gt;=10,(B5-10)*2,0)+(B6-10)*3+(B7-10)*9+(B8-10)*6+(B9-10)*6+(B11-10)*3+(B12-10)*2+(B13-10)*3+(B14-10)*2+IF(B15=0,0,(B15-10)*2)+IF(B16=0,0,IF(B16&gt;=10,(B16-10)*D16,0))+IF(B17=0,0,IF(B17&gt;=10,(B17-10)*D17,0))&gt;=0,(B3-10)*2+(B4-10)*2+IF(B5&gt;=10,(B5-10)*2,0)+(B6-10)*3+(B7-10)*9+(B8-10)*6+(B9-10)*6+(B11-10)*3+(B12-10)*2+(B13-10)*3+(B14-10)*2+IF(B15=0,0,(B15-10)*2)+IF(B16=0,0,IF(B16&gt;=10,(B16-10)*D16,0))+IF(B17=0,0,IF(B17&gt;=10,(B17-10)*D17,0)),"")</f>
        <v>18</v>
      </c>
    </row>
    <row r="22" spans="1:2" ht="15">
      <c r="A22" s="13" t="s">
        <v>15</v>
      </c>
      <c r="B22" s="16" t="str">
        <f>IF(B19&lt;8,"RECALE",IF(AND(8&lt;=B19,B19&lt;10),"RATTRAPAGE",IF(AND(10&lt;=B19,B19&lt;12),"ADMIS MENTION PASSABLE",IF(AND(12&lt;=B19,B19&lt;14),"ADMIS MENTION ASSEZ BIEN",IF(AND(14&lt;=B19,B19&lt;16),"ADMIS MENTION BIEN",IF(B19&gt;=16,"ADMIS MENTION TRES BIEN"))))))</f>
        <v>ADMIS MENTION PASSABLE</v>
      </c>
    </row>
  </sheetData>
  <sheetProtection password="CB27" sheet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37.57421875" style="0" customWidth="1"/>
    <col min="2" max="2" width="29.140625" style="0" customWidth="1"/>
    <col min="3" max="3" width="12.57421875" style="0" customWidth="1"/>
  </cols>
  <sheetData>
    <row r="1" spans="1:4" ht="21">
      <c r="A1" s="1"/>
      <c r="B1" s="4" t="s">
        <v>31</v>
      </c>
      <c r="C1" s="2"/>
      <c r="D1" s="1"/>
    </row>
    <row r="2" spans="1:4" ht="15">
      <c r="A2" s="1"/>
      <c r="B2" s="9" t="s">
        <v>9</v>
      </c>
      <c r="C2" s="1"/>
      <c r="D2" s="1"/>
    </row>
    <row r="3" spans="1:4" ht="15">
      <c r="A3" s="10" t="s">
        <v>1</v>
      </c>
      <c r="B3" s="6">
        <v>8</v>
      </c>
      <c r="C3" s="1"/>
      <c r="D3" s="1"/>
    </row>
    <row r="4" spans="1:4" ht="15">
      <c r="A4" s="10" t="s">
        <v>2</v>
      </c>
      <c r="B4" s="6">
        <v>8</v>
      </c>
      <c r="C4" s="1"/>
      <c r="D4" s="1"/>
    </row>
    <row r="5" spans="1:4" ht="15">
      <c r="A5" s="10" t="s">
        <v>3</v>
      </c>
      <c r="B5" s="6">
        <v>10</v>
      </c>
      <c r="C5" s="1"/>
      <c r="D5" s="1"/>
    </row>
    <row r="6" spans="1:4" ht="15">
      <c r="A6" s="10" t="s">
        <v>28</v>
      </c>
      <c r="B6" s="6">
        <v>10</v>
      </c>
      <c r="C6" s="1"/>
      <c r="D6" s="1"/>
    </row>
    <row r="7" spans="1:4" ht="15">
      <c r="A7" s="10" t="s">
        <v>0</v>
      </c>
      <c r="B7" s="6">
        <v>10</v>
      </c>
      <c r="C7" s="1"/>
      <c r="D7" s="1"/>
    </row>
    <row r="8" spans="1:4" ht="15">
      <c r="A8" s="10" t="s">
        <v>20</v>
      </c>
      <c r="B8" s="6">
        <v>2</v>
      </c>
      <c r="C8" s="1"/>
      <c r="D8" s="1"/>
    </row>
    <row r="9" spans="1:4" ht="15">
      <c r="A9" s="10" t="s">
        <v>4</v>
      </c>
      <c r="B9" s="6">
        <v>8</v>
      </c>
      <c r="C9" s="1"/>
      <c r="D9" s="1"/>
    </row>
    <row r="10" spans="1:4" ht="15">
      <c r="A10" s="10" t="s">
        <v>5</v>
      </c>
      <c r="B10" s="6">
        <v>8</v>
      </c>
      <c r="C10" s="1"/>
      <c r="D10" s="1"/>
    </row>
    <row r="11" spans="1:4" ht="15">
      <c r="A11" s="10" t="s">
        <v>6</v>
      </c>
      <c r="B11" s="6">
        <v>12</v>
      </c>
      <c r="C11" s="1"/>
      <c r="D11" s="1"/>
    </row>
    <row r="12" spans="1:4" ht="15">
      <c r="A12" s="10" t="s">
        <v>7</v>
      </c>
      <c r="B12" s="6">
        <v>2</v>
      </c>
      <c r="C12" s="1"/>
      <c r="D12" s="1"/>
    </row>
    <row r="13" spans="1:4" ht="15">
      <c r="A13" s="10" t="s">
        <v>8</v>
      </c>
      <c r="B13" s="6">
        <v>20</v>
      </c>
      <c r="C13" s="1"/>
      <c r="D13" s="1"/>
    </row>
    <row r="14" spans="1:4" ht="15">
      <c r="A14" s="10" t="s">
        <v>10</v>
      </c>
      <c r="B14" s="6">
        <v>20</v>
      </c>
      <c r="C14" s="1"/>
      <c r="D14" s="1"/>
    </row>
    <row r="15" spans="1:5" ht="15">
      <c r="A15" s="10" t="s">
        <v>11</v>
      </c>
      <c r="B15" s="6">
        <v>20</v>
      </c>
      <c r="C15" s="3" t="s">
        <v>14</v>
      </c>
      <c r="D15" s="8">
        <v>2</v>
      </c>
      <c r="E15" t="s">
        <v>40</v>
      </c>
    </row>
    <row r="16" spans="1:5" ht="15">
      <c r="A16" s="10" t="s">
        <v>12</v>
      </c>
      <c r="B16" s="6">
        <v>20</v>
      </c>
      <c r="C16" s="3" t="s">
        <v>14</v>
      </c>
      <c r="D16" s="8">
        <v>3</v>
      </c>
      <c r="E16" t="s">
        <v>41</v>
      </c>
    </row>
    <row r="17" spans="1:4" ht="15">
      <c r="A17" s="3"/>
      <c r="B17" s="6"/>
      <c r="C17" s="3"/>
      <c r="D17" s="1"/>
    </row>
    <row r="18" spans="1:4" ht="15">
      <c r="A18" s="11" t="s">
        <v>13</v>
      </c>
      <c r="B18" s="15">
        <f>(B3*2+B4*2+IF(B5&gt;=10,B5*2,0)+B6*3+B7*7+B8*6+B9*8+B10*3+B11*2+B12*3+B13*2+B14*2+IF(B15&gt;=10,B15*D15,0)+IF(B16&gt;=10,B16*D16,0))/(38+IF(B5&gt;=10,2,0)+IF(ISBLANK(B14),0,2)+IF(B15&gt;=10,D15,0)+IF(B16&gt;=10,D16,0))</f>
        <v>9.829787234042554</v>
      </c>
      <c r="C18" s="1"/>
      <c r="D18" s="1"/>
    </row>
    <row r="19" spans="1:4" ht="15">
      <c r="A19" s="12" t="s">
        <v>16</v>
      </c>
      <c r="B19" s="15">
        <f>IF(B21="RECALE","",IF((B3-10)*2+(B4-10)*2+IF(B5&gt;=10,(B5-10)*2,0)+(B6-10)*3+(B7-10)*7+(B8-10)*6+(B9-10)*8+(B10-10)*3+(B11-10)*2+(B12-10)*3+(B13-10)*2+IF(ISBLANK(B14),0,(B14-10)*2)+IF(ISBLANK(B15),0,IF(B15&gt;=10,(B15-10)*D15,0))+IF(ISBLANK(B16),0,IF(B16&gt;=10,(B16-10)*D16,0))&lt;0,-((B3-10)*2+(B4-10)*2+IF(B5&gt;=10,(B5-10)*2,0)+(B6-10)*3+(B7-10)*7+(B8-10)*6+(B9-10)*8+(B10-10)*3+(B11-10)*2+(B12-10)*3+(B13-10)*2+IF(ISBLANK(B14),0,(B14-10)*2)+IF(ISBLANK(B15),0,IF(B15&gt;=10,(B15-10)*D15,0))+IF(ISBLANK(B16),0,IF(B16&gt;=10,(B16-10)*D16,0))),""))</f>
        <v>8</v>
      </c>
      <c r="C19" s="1"/>
      <c r="D19" s="1"/>
    </row>
    <row r="20" spans="1:2" ht="15">
      <c r="A20" s="12" t="s">
        <v>17</v>
      </c>
      <c r="B20" s="15">
        <f>IF((B3-10)*2+(B4-10)*2+IF(B5&gt;=10,B5-10,0)+(B6-10)*3+(B7-10)*9+(B8-10)*6+(B9-10)*8+(B10-10)*3+(B11-10)*2+(B12-10)*3+(B13-10)*2+IF(B14=0,0,(B14-10)*2)+IF(B15=0,0,IF(B15&gt;=10,(B15-10)*D15,0))+IF(B16=0,0,IF(B16&gt;=10,(B16-10)*D16,0))&gt;=0,(B3-10)*2+(B4-10)*2+IF(B5&gt;=10,B5-10,0)+(B6-10)*3+(B7-10)*9+(B8-10)*6+(B9-10)*8+(B10-10)*3+(B11-10)*2+(B12-10)*3+(B13-10)*2+IF(B14=0,0,(B14-10)*2)+IF(B15=0,0,IF(B15&gt;=10,(B15-10)*D15,0))+IF(B16=0,0,IF(B16&gt;=10,(B16-10)*D16,0)),"")</f>
      </c>
    </row>
    <row r="21" spans="1:2" ht="15">
      <c r="A21" s="13" t="s">
        <v>15</v>
      </c>
      <c r="B21" s="16" t="str">
        <f>IF(B18&lt;8,"RECALE",IF(AND(8&lt;=B18,B18&lt;10),"RATTRAPAGE",IF(AND(10&lt;=B18,B18&lt;12),"ADMIS MENTION PASSABLE",IF(AND(12&lt;=B18,B18&lt;14),"ADMIS MENTION ASSEZ BIEN",IF(AND(14&lt;=B18,B18&lt;16),"ADMIS MENTION BIEN",IF(B18&gt;=16,"ADMIS MENTION TRES BIEN"))))))</f>
        <v>RATTRAPAGE</v>
      </c>
    </row>
  </sheetData>
  <sheetProtection password="CB27" sheet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22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37.57421875" style="0" customWidth="1"/>
    <col min="2" max="2" width="29.140625" style="0" customWidth="1"/>
    <col min="3" max="3" width="12.57421875" style="0" customWidth="1"/>
  </cols>
  <sheetData>
    <row r="1" spans="1:4" ht="21">
      <c r="A1" s="1"/>
      <c r="B1" s="4" t="s">
        <v>32</v>
      </c>
      <c r="C1" s="2"/>
      <c r="D1" s="1"/>
    </row>
    <row r="2" spans="1:4" ht="15">
      <c r="A2" s="1"/>
      <c r="B2" s="9" t="s">
        <v>9</v>
      </c>
      <c r="C2" s="1"/>
      <c r="D2" s="1"/>
    </row>
    <row r="3" spans="1:4" ht="15">
      <c r="A3" s="10" t="s">
        <v>1</v>
      </c>
      <c r="B3" s="6">
        <v>8</v>
      </c>
      <c r="C3" s="1"/>
      <c r="D3" s="1"/>
    </row>
    <row r="4" spans="1:4" ht="15">
      <c r="A4" s="10" t="s">
        <v>2</v>
      </c>
      <c r="B4" s="6">
        <v>8</v>
      </c>
      <c r="C4" s="1"/>
      <c r="D4" s="1"/>
    </row>
    <row r="5" spans="1:4" ht="15">
      <c r="A5" s="10" t="s">
        <v>3</v>
      </c>
      <c r="B5" s="6">
        <v>10</v>
      </c>
      <c r="C5" s="1"/>
      <c r="D5" s="1"/>
    </row>
    <row r="6" spans="1:4" ht="15">
      <c r="A6" s="10" t="s">
        <v>28</v>
      </c>
      <c r="B6" s="6">
        <v>0</v>
      </c>
      <c r="C6" s="1"/>
      <c r="D6" s="1"/>
    </row>
    <row r="7" spans="1:4" ht="15">
      <c r="A7" s="10" t="s">
        <v>0</v>
      </c>
      <c r="B7" s="6">
        <v>0</v>
      </c>
      <c r="C7" s="1"/>
      <c r="D7" s="1"/>
    </row>
    <row r="8" spans="1:4" ht="15">
      <c r="A8" s="10" t="s">
        <v>20</v>
      </c>
      <c r="B8" s="6">
        <v>20</v>
      </c>
      <c r="C8" s="1"/>
      <c r="D8" s="1"/>
    </row>
    <row r="9" spans="1:5" ht="15">
      <c r="A9" s="10" t="s">
        <v>27</v>
      </c>
      <c r="B9" s="6">
        <v>18</v>
      </c>
      <c r="C9" s="1"/>
      <c r="D9" s="1"/>
      <c r="E9" t="s">
        <v>24</v>
      </c>
    </row>
    <row r="10" spans="1:4" ht="15">
      <c r="A10" s="10" t="s">
        <v>5</v>
      </c>
      <c r="B10" s="6">
        <v>8</v>
      </c>
      <c r="C10" s="1"/>
      <c r="D10" s="1"/>
    </row>
    <row r="11" spans="1:4" ht="15">
      <c r="A11" s="10" t="s">
        <v>6</v>
      </c>
      <c r="B11" s="6">
        <v>2</v>
      </c>
      <c r="C11" s="1"/>
      <c r="D11" s="1"/>
    </row>
    <row r="12" spans="1:4" ht="15">
      <c r="A12" s="10" t="s">
        <v>7</v>
      </c>
      <c r="B12" s="6">
        <v>2</v>
      </c>
      <c r="C12" s="1"/>
      <c r="D12" s="1"/>
    </row>
    <row r="13" spans="1:4" ht="15">
      <c r="A13" s="10" t="s">
        <v>8</v>
      </c>
      <c r="B13" s="6">
        <v>20</v>
      </c>
      <c r="C13" s="1"/>
      <c r="D13" s="1"/>
    </row>
    <row r="14" spans="1:4" ht="15">
      <c r="A14" s="10" t="s">
        <v>10</v>
      </c>
      <c r="B14" s="6"/>
      <c r="C14" s="1"/>
      <c r="D14" s="1"/>
    </row>
    <row r="15" spans="1:5" ht="15">
      <c r="A15" s="10" t="s">
        <v>11</v>
      </c>
      <c r="B15" s="6">
        <v>20</v>
      </c>
      <c r="C15" s="3" t="s">
        <v>14</v>
      </c>
      <c r="D15" s="8">
        <v>2</v>
      </c>
      <c r="E15" t="s">
        <v>38</v>
      </c>
    </row>
    <row r="16" spans="1:5" ht="15">
      <c r="A16" s="10" t="s">
        <v>12</v>
      </c>
      <c r="B16" s="6">
        <v>14</v>
      </c>
      <c r="C16" s="3" t="s">
        <v>14</v>
      </c>
      <c r="D16" s="8">
        <v>3</v>
      </c>
      <c r="E16" t="s">
        <v>39</v>
      </c>
    </row>
    <row r="17" spans="1:4" ht="15">
      <c r="A17" s="3"/>
      <c r="B17" s="6"/>
      <c r="C17" s="3"/>
      <c r="D17" s="1"/>
    </row>
    <row r="18" spans="1:4" ht="15">
      <c r="A18" s="11" t="s">
        <v>13</v>
      </c>
      <c r="B18" s="15">
        <f>(B3*2+B4*2+IF(B5&gt;=10,B5*2,0)+B6*3+B7*7+B8*6+B9*8+B10*3+B11*2+B12*3+B13*2+B14*2+IF(B15&gt;=10,B15*D15,0)+IF(B16&gt;=10,B16*D16,0))/(38+IF(B5&gt;=10,2,0)+IF(ISBLANK(B14),0,2)+IF(B15&gt;=10,D15,0)+IF(B16&gt;=10,D16,0))</f>
        <v>10.488888888888889</v>
      </c>
      <c r="C18" s="1"/>
      <c r="D18" s="1"/>
    </row>
    <row r="19" spans="1:4" ht="15">
      <c r="A19" s="12" t="s">
        <v>16</v>
      </c>
      <c r="B19" s="15">
        <f>IF(B21="RECALE","",IF((B3-10)*2+(B4-10)*2+IF(B5&gt;=10,(B5-10)*2,0)+(B6-10)*3+(B7-10)*7+(B8-10)*6+(B9-10)*8+(B10-10)*3+(B11-10)*2+(B12-10)*3+(B13-10)*2+IF(ISBLANK(B14),0,(B14-10)*2)+IF(ISBLANK(B15),0,IF(B15&gt;=10,(B15-10)*D15,0))+IF(ISBLANK(B16),0,IF(B16&gt;=10,(B16-10)*D16,0))&lt;0,-((B3-10)*2+(B4-10)*2+IF(B5&gt;=10,(B5-10)*2,0)+(B6-10)*3+(B7-10)*7+(B8-10)*6+(B9-10)*8+(B10-10)*3+(B11-10)*2+(B12-10)*3+(B13-10)*2+IF(ISBLANK(B14),0,(B14-10)*2)+IF(ISBLANK(B15),0,IF(B15&gt;=10,(B15-10)*D15,0))+IF(ISBLANK(B16),0,IF(B16&gt;=10,(B16-10)*D16,0))),""))</f>
      </c>
      <c r="C19" s="1"/>
      <c r="D19" s="1"/>
    </row>
    <row r="20" spans="1:2" ht="15">
      <c r="A20" s="12" t="s">
        <v>17</v>
      </c>
      <c r="B20" s="15">
        <f>IF((B3-10)*2+(B4-10)*2+IF(B5&gt;=10,B5-10,0)+(B6-10)*3+(B7-10)*9+(B8-10)*6+(B9-10)*8+(B10-10)*3+(B11-10)*2+(B12-10)*3+(B13-10)*2+IF(B14=0,0,(B14-10)*2)+IF(B15=0,0,IF(B15&gt;=10,(B15-10)*D15,0))+IF(B16=0,0,IF(B16&gt;=10,(B16-10)*D16,0))&gt;=0,(B3-10)*2+(B4-10)*2+IF(B5&gt;=10,B5-10,0)+(B6-10)*3+(B7-10)*9+(B8-10)*6+(B9-10)*8+(B10-10)*3+(B11-10)*2+(B12-10)*3+(B13-10)*2+IF(B14=0,0,(B14-10)*2)+IF(B15=0,0,IF(B15&gt;=10,(B15-10)*D15,0))+IF(B16=0,0,IF(B16&gt;=10,(B16-10)*D16,0)),"")</f>
        <v>2</v>
      </c>
    </row>
    <row r="21" spans="1:2" ht="15">
      <c r="A21" s="13" t="s">
        <v>15</v>
      </c>
      <c r="B21" s="16" t="str">
        <f>IF(B18&lt;8,"RECALE",IF(AND(8&lt;=B18,B18&lt;10),"RATTRAPAGE",IF(AND(10&lt;=B18,B18&lt;12),"ADMIS MENTION PASSABLE",IF(AND(12&lt;=B18,B18&lt;14),"ADMIS MENTION ASSEZ BIEN",IF(AND(14&lt;=B18,B18&lt;16),"ADMIS MENTION BIEN",IF(B18&gt;=16,"ADMIS MENTION TRES BIEN"))))))</f>
        <v>ADMIS MENTION PASSABLE</v>
      </c>
    </row>
    <row r="22" spans="1:2" ht="15">
      <c r="A22" s="13"/>
      <c r="B22" s="7"/>
    </row>
  </sheetData>
  <sheetProtection password="CB27"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3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37.57421875" style="0" customWidth="1"/>
    <col min="2" max="2" width="29.140625" style="0" customWidth="1"/>
    <col min="3" max="3" width="12.57421875" style="0" customWidth="1"/>
    <col min="4" max="4" width="11.421875" style="0" customWidth="1"/>
  </cols>
  <sheetData>
    <row r="1" spans="1:4" ht="21">
      <c r="A1" s="1"/>
      <c r="B1" s="4" t="s">
        <v>33</v>
      </c>
      <c r="C1" s="2"/>
      <c r="D1" s="1"/>
    </row>
    <row r="2" spans="1:4" ht="15">
      <c r="A2" s="1"/>
      <c r="B2" s="9" t="s">
        <v>9</v>
      </c>
      <c r="C2" s="1"/>
      <c r="D2" s="1"/>
    </row>
    <row r="3" spans="1:4" ht="15">
      <c r="A3" s="10" t="s">
        <v>1</v>
      </c>
      <c r="B3" s="6">
        <v>8</v>
      </c>
      <c r="C3" s="1"/>
      <c r="D3" s="1"/>
    </row>
    <row r="4" spans="1:4" ht="15">
      <c r="A4" s="10" t="s">
        <v>2</v>
      </c>
      <c r="B4" s="6">
        <v>8</v>
      </c>
      <c r="C4" s="1"/>
      <c r="D4" s="1"/>
    </row>
    <row r="5" spans="1:4" ht="15">
      <c r="A5" s="10" t="s">
        <v>3</v>
      </c>
      <c r="B5" s="6">
        <v>10</v>
      </c>
      <c r="C5" s="1"/>
      <c r="D5" s="1"/>
    </row>
    <row r="6" spans="1:4" ht="15">
      <c r="A6" s="10" t="s">
        <v>28</v>
      </c>
      <c r="B6" s="6">
        <v>0</v>
      </c>
      <c r="C6" s="1"/>
      <c r="D6" s="1"/>
    </row>
    <row r="7" spans="1:4" ht="15">
      <c r="A7" s="10" t="s">
        <v>0</v>
      </c>
      <c r="B7" s="6">
        <v>0</v>
      </c>
      <c r="C7" s="1"/>
      <c r="D7" s="1"/>
    </row>
    <row r="8" spans="1:4" ht="15">
      <c r="A8" s="10" t="s">
        <v>22</v>
      </c>
      <c r="B8" s="6">
        <v>2</v>
      </c>
      <c r="C8" s="1"/>
      <c r="D8" s="1"/>
    </row>
    <row r="9" spans="1:5" ht="15">
      <c r="A9" s="10" t="s">
        <v>23</v>
      </c>
      <c r="B9" s="6">
        <v>18</v>
      </c>
      <c r="C9" s="1"/>
      <c r="D9" s="1"/>
      <c r="E9" t="s">
        <v>24</v>
      </c>
    </row>
    <row r="10" spans="1:4" ht="15">
      <c r="A10" s="10" t="s">
        <v>19</v>
      </c>
      <c r="B10" s="6"/>
      <c r="C10" s="1"/>
      <c r="D10" s="1"/>
    </row>
    <row r="11" spans="1:4" ht="15">
      <c r="A11" s="10" t="s">
        <v>18</v>
      </c>
      <c r="B11" s="6">
        <v>9</v>
      </c>
      <c r="C11" s="1"/>
      <c r="D11" s="1"/>
    </row>
    <row r="12" spans="1:4" ht="15">
      <c r="A12" s="10" t="s">
        <v>5</v>
      </c>
      <c r="B12" s="6">
        <v>18</v>
      </c>
      <c r="C12" s="1"/>
      <c r="D12" s="1"/>
    </row>
    <row r="13" spans="1:4" ht="15">
      <c r="A13" s="10" t="s">
        <v>6</v>
      </c>
      <c r="B13" s="6">
        <v>2</v>
      </c>
      <c r="C13" s="1"/>
      <c r="D13" s="1"/>
    </row>
    <row r="14" spans="1:4" ht="15">
      <c r="A14" s="10" t="s">
        <v>7</v>
      </c>
      <c r="B14" s="6">
        <v>2</v>
      </c>
      <c r="C14" s="1"/>
      <c r="D14" s="1"/>
    </row>
    <row r="15" spans="1:4" ht="15">
      <c r="A15" s="10" t="s">
        <v>8</v>
      </c>
      <c r="B15" s="6">
        <v>20</v>
      </c>
      <c r="C15" s="1"/>
      <c r="D15" s="1"/>
    </row>
    <row r="16" spans="1:4" ht="15">
      <c r="A16" s="10" t="s">
        <v>10</v>
      </c>
      <c r="B16" s="6">
        <v>20</v>
      </c>
      <c r="C16" s="1"/>
      <c r="D16" s="1"/>
    </row>
    <row r="17" spans="1:5" ht="15">
      <c r="A17" s="10" t="s">
        <v>11</v>
      </c>
      <c r="B17" s="6">
        <v>5</v>
      </c>
      <c r="C17" s="3" t="s">
        <v>14</v>
      </c>
      <c r="D17" s="8">
        <v>2</v>
      </c>
      <c r="E17" t="s">
        <v>36</v>
      </c>
    </row>
    <row r="18" spans="1:5" ht="15">
      <c r="A18" s="10" t="s">
        <v>12</v>
      </c>
      <c r="B18" s="6">
        <v>20</v>
      </c>
      <c r="C18" s="3" t="s">
        <v>14</v>
      </c>
      <c r="D18" s="8">
        <v>3</v>
      </c>
      <c r="E18" t="s">
        <v>37</v>
      </c>
    </row>
    <row r="19" spans="1:4" ht="15">
      <c r="A19" s="3"/>
      <c r="B19" s="6"/>
      <c r="C19" s="3"/>
      <c r="D19" s="1"/>
    </row>
    <row r="20" spans="1:4" ht="15">
      <c r="A20" s="11" t="s">
        <v>13</v>
      </c>
      <c r="B20" s="15">
        <f>(B3*2+B4*2+IF(B5&gt;=10,B5*2,0)+B6*3+B7*7+B8*6+IF(ISBLANK(B10),B9*6,B10*7)+B11*2+B12*3+B13*2+B14*3+B15*2+B16*2+IF(B17&gt;=10,B17*D17,0)+IF(B18&gt;=10,B18*D18,0))/(38+IF(B5&gt;=10,2,0)+IF(ISBLANK(B10),0,1)+IF(ISBLANK(B16),0,2)+IF(B17&gt;=10,D17,0)+IF(B18&gt;=10,D18,0))</f>
        <v>8.755555555555556</v>
      </c>
      <c r="C20" s="1"/>
      <c r="D20" s="1"/>
    </row>
    <row r="21" spans="1:4" ht="15">
      <c r="A21" s="12" t="s">
        <v>16</v>
      </c>
      <c r="B21" s="15">
        <f>IF(B23="RECALE","",IF((B3-10)*2+(B4-10)*2+IF(B5&gt;=10,(B5-10)*2,0)+(B6-10)*3+(B7-10)*7+(B8-10)*6+IF(ISBLANK(B10),(B9-10)*6,(B10-10)*7)+(B11-10)*2+(B12-10)*3+(B13-10)*2+(B14-10)*3+(B15-10)*2+IF(ISBLANK(B16),0,(B16-10)*2)+IF(ISBLANK(B17),0,IF(B17&gt;=10,(B17-10)*D17,0))+IF(ISBLANK(B18),0,IF(B18&gt;=10,(B18-10)*D18,0))&lt;0,-((B3-10)*2+(B4-10)*2+IF(B5&gt;=10,(B5-10)*2,0)+(B6-10)*3+(B7-10)*7+(B8-10)*6+IF(ISBLANK(B10),(B9-10)*6,(B10-10)*7)+(B11-10)*2+(B12-10)*3+(B13-10)*2+(B14-10)*3+(B15-10)*2+IF(ISBLANK(B16),0,(B16-10)*2)+IF(ISBLANK(B17),0,IF(B17&gt;=10,(B17-10)*D17,0))+IF(ISBLANK(B18),0,IF(B18&gt;=10,(B18-10)*D18,0))),""))</f>
        <v>56</v>
      </c>
      <c r="C21" s="1"/>
      <c r="D21" s="1"/>
    </row>
    <row r="22" spans="1:2" ht="15">
      <c r="A22" s="12" t="s">
        <v>17</v>
      </c>
      <c r="B22" s="15">
        <f>IF((B3-10)*2+(B4-10)*2+IF(B5&gt;=10,B5-10,0)+(B6-10)*3+(B7-10)*9+(B8-10)*6+IF(ISBLANK(B10),(B9-10)*6,(B10-10)*7)+(B12-10)*3+(B13-10)*2+(B14-10)*3+(B15-10)*2+IF(B16=0,0,(B16-10)*2)+IF(B17=0,0,IF(B17&gt;=10,(B17-10)*D17,0))+IF(B18=0,0,IF(B18&gt;=10,(B18-10)*D18,0))&gt;=0,(B3-10)*2+(B4-10)*2+IF(B5&gt;=10,B5-10,0)+(B6-10)*3+(B7-10)*9+(B8-10)*6+IF(ISBLANK(B10),(B9-10)*6,(B10-10)*7)+(B12-10)*3+(B13-10)*2+(B14-10)*3+(B15-10)*2+IF(B16=0,0,(B16-10)*2)+IF(B17=0,0,IF(B17&gt;=10,(B17-10)*D17,0))+IF(B18=0,0,IF(B18&gt;=10,(B18-10)*D18,0)),"")</f>
      </c>
    </row>
    <row r="23" spans="1:2" ht="15">
      <c r="A23" s="13" t="s">
        <v>15</v>
      </c>
      <c r="B23" s="16" t="str">
        <f>IF(B20&lt;8,"RECALE",IF(AND(8&lt;=B20,B20&lt;10),"RATTRAPAGE",IF(AND(10&lt;=B20,B20&lt;12),"ADMIS MENTION PASSABLE",IF(AND(12&lt;=B20,B20&lt;14),"ADMIS MENTION ASSEZ BIEN",IF(AND(14&lt;=B20,B20&lt;16),"ADMIS MENTION BIEN",IF(B20&gt;=16,"ADMIS MENTION TRES BIEN"))))))</f>
        <v>RATTRAPAGE</v>
      </c>
    </row>
  </sheetData>
  <sheetProtection password="CB27" sheet="1"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22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37.57421875" style="0" customWidth="1"/>
    <col min="2" max="2" width="29.140625" style="0" customWidth="1"/>
    <col min="3" max="3" width="12.57421875" style="0" customWidth="1"/>
  </cols>
  <sheetData>
    <row r="1" spans="1:4" ht="21">
      <c r="A1" s="1"/>
      <c r="B1" s="4" t="s">
        <v>34</v>
      </c>
      <c r="C1" s="2"/>
      <c r="D1" s="1"/>
    </row>
    <row r="2" spans="1:4" ht="15">
      <c r="A2" s="1"/>
      <c r="B2" s="9" t="s">
        <v>9</v>
      </c>
      <c r="C2" s="1"/>
      <c r="D2" s="1"/>
    </row>
    <row r="3" spans="1:4" ht="15">
      <c r="A3" s="10" t="s">
        <v>1</v>
      </c>
      <c r="B3" s="6">
        <v>8</v>
      </c>
      <c r="C3" s="1"/>
      <c r="D3" s="1"/>
    </row>
    <row r="4" spans="1:4" ht="15">
      <c r="A4" s="10" t="s">
        <v>2</v>
      </c>
      <c r="B4" s="6">
        <v>8</v>
      </c>
      <c r="C4" s="1"/>
      <c r="D4" s="1"/>
    </row>
    <row r="5" spans="1:4" ht="15">
      <c r="A5" s="10" t="s">
        <v>3</v>
      </c>
      <c r="B5" s="6">
        <v>10</v>
      </c>
      <c r="C5" s="1"/>
      <c r="D5" s="1"/>
    </row>
    <row r="6" spans="1:4" ht="15">
      <c r="A6" s="10" t="s">
        <v>28</v>
      </c>
      <c r="B6" s="6">
        <v>20</v>
      </c>
      <c r="C6" s="1"/>
      <c r="D6" s="1"/>
    </row>
    <row r="7" spans="1:4" ht="15">
      <c r="A7" s="10" t="s">
        <v>0</v>
      </c>
      <c r="B7" s="6">
        <v>20</v>
      </c>
      <c r="C7" s="1"/>
      <c r="D7" s="1"/>
    </row>
    <row r="8" spans="1:4" ht="15">
      <c r="A8" s="10" t="s">
        <v>22</v>
      </c>
      <c r="B8" s="6">
        <v>12</v>
      </c>
      <c r="C8" s="1"/>
      <c r="D8" s="1"/>
    </row>
    <row r="9" spans="1:4" ht="15">
      <c r="A9" s="10" t="s">
        <v>25</v>
      </c>
      <c r="B9" s="6">
        <v>18</v>
      </c>
      <c r="C9" s="1"/>
      <c r="D9" s="1"/>
    </row>
    <row r="10" spans="1:4" ht="15">
      <c r="A10" s="10" t="s">
        <v>26</v>
      </c>
      <c r="B10" s="6">
        <v>19</v>
      </c>
      <c r="C10" s="1"/>
      <c r="D10" s="1"/>
    </row>
    <row r="11" spans="1:4" ht="15">
      <c r="A11" s="10" t="s">
        <v>5</v>
      </c>
      <c r="B11" s="6">
        <v>18</v>
      </c>
      <c r="C11" s="1"/>
      <c r="D11" s="1"/>
    </row>
    <row r="12" spans="1:4" ht="15">
      <c r="A12" s="10" t="s">
        <v>6</v>
      </c>
      <c r="B12" s="6">
        <v>2</v>
      </c>
      <c r="C12" s="1"/>
      <c r="D12" s="1"/>
    </row>
    <row r="13" spans="1:4" ht="15">
      <c r="A13" s="10" t="s">
        <v>7</v>
      </c>
      <c r="B13" s="6">
        <v>20</v>
      </c>
      <c r="C13" s="1"/>
      <c r="D13" s="1"/>
    </row>
    <row r="14" spans="1:4" ht="15">
      <c r="A14" s="10" t="s">
        <v>8</v>
      </c>
      <c r="B14" s="6">
        <v>20</v>
      </c>
      <c r="C14" s="1"/>
      <c r="D14" s="1"/>
    </row>
    <row r="15" spans="1:4" ht="15">
      <c r="A15" s="10" t="s">
        <v>10</v>
      </c>
      <c r="B15" s="6">
        <v>20</v>
      </c>
      <c r="C15" s="1"/>
      <c r="D15" s="1"/>
    </row>
    <row r="16" spans="1:5" ht="15">
      <c r="A16" s="10" t="s">
        <v>11</v>
      </c>
      <c r="B16" s="6">
        <v>20</v>
      </c>
      <c r="C16" s="3" t="s">
        <v>14</v>
      </c>
      <c r="D16" s="8">
        <v>2</v>
      </c>
      <c r="E16" t="s">
        <v>42</v>
      </c>
    </row>
    <row r="17" spans="1:5" ht="15">
      <c r="A17" s="10" t="s">
        <v>12</v>
      </c>
      <c r="B17" s="6">
        <v>20</v>
      </c>
      <c r="C17" s="3" t="s">
        <v>14</v>
      </c>
      <c r="D17" s="8">
        <v>3</v>
      </c>
      <c r="E17" t="s">
        <v>43</v>
      </c>
    </row>
    <row r="18" spans="1:4" ht="15">
      <c r="A18" s="3"/>
      <c r="B18" s="6"/>
      <c r="C18" s="3"/>
      <c r="D18" s="1"/>
    </row>
    <row r="19" spans="1:4" ht="15">
      <c r="A19" s="11" t="s">
        <v>13</v>
      </c>
      <c r="B19" s="15">
        <f>(B3*2+B4*2+IF(B5&gt;=10,B5*2,0)+B6*3+B7*7+B8*6+B9*7+B10*2+B11*3+B12*2+B13*3+B14*2+B15*2+IF(B16&gt;=10,B16*D16,0)+IF(B17&gt;=10,B17*D17,0))/(39+IF(B5&gt;=10,2,0)+IF(ISBLANK(B15),0,2)+IF(B16&gt;=10,D16,0)+IF(B17&gt;=10,D17,0))</f>
        <v>16.375</v>
      </c>
      <c r="C19" s="1"/>
      <c r="D19" s="1"/>
    </row>
    <row r="20" spans="1:4" ht="15">
      <c r="A20" s="12" t="s">
        <v>16</v>
      </c>
      <c r="B20" s="15">
        <f>IF(B22="RECALE","",IF((B3-10)*2+(B4-10)*2+IF(B5&gt;=10,(B5-10)*2,0)+(B6-10)*3+(B7-10)*7+(B8-10)*6+(B9-10)*7+(B10-10)*2+(B11-10)*3+(B12-10)*2+(B13-10)*3+(B14-10)*2+IF(ISBLANK(B15),0,(B15-10)*2)+IF(ISBLANK(B16),0,IF(B16&gt;=10,(B16-10)*D16,0))+IF(ISBLANK(B17),0,IF(B17&gt;=10,(B17-10)*D17,0))&lt;0,-((B3-10)*2+(B4-10)*2+IF(B5&gt;=10,(B5-10)*2,0)+(B6-10)*3+(B7-10)*7+(B8-10)*6+(B9-10)*7+(B10-10)*2+(B11-10)*3+(B12-10)*2+(B13-10)*3+(B14-10)*2+IF(ISBLANK(B15),0,(B15-10)*2)+IF(ISBLANK(B16),0,IF(B16&gt;=10,(B16-10)*D16,0))+IF(ISBLANK(B17),0,IF(B17&gt;=10,(B17-10)*D17,0))),""))</f>
      </c>
      <c r="C20" s="1"/>
      <c r="D20" s="1"/>
    </row>
    <row r="21" spans="1:2" ht="15">
      <c r="A21" s="12" t="s">
        <v>17</v>
      </c>
      <c r="B21" s="15">
        <f>IF((B3-10)*2+(B4-10)*2+IF(B5&gt;=10,B5-10,0)+(B6-10)*3+(B7-10)*9+(B8-10)*6+(B9-10)*7+(B11-10)*3+(B12-10)*2+(B13-10)*3+(B14-10)*2+IF(B15=0,0,(B15-10)*2)+IF(B16=0,0,IF(B16&gt;=10,(B16-10)*D16,0))+IF(B17=0,0,IF(B17&gt;=10,(B17-10)*D17,0))&gt;=0,(B3-10)*2+(B4-10)*2+IF(B5&gt;=10,B5-10,0)+(B6-10)*3+(B7-10)*9+(B8-10)*6+(B9-10)*7+(B11-10)*3+(B12-10)*2+(B13-10)*3+(B14-10)*2+IF(B15=0,0,(B15-10)*2)+IF(B16=0,0,IF(B16&gt;=10,(B16-10)*D16,0))+IF(B17=0,0,IF(B17&gt;=10,(B17-10)*D17,0)),"")</f>
        <v>308</v>
      </c>
    </row>
    <row r="22" spans="1:2" ht="15">
      <c r="A22" s="13" t="s">
        <v>15</v>
      </c>
      <c r="B22" s="16" t="str">
        <f>IF(B19&lt;8,"RECALE",IF(AND(8&lt;=B19,B19&lt;10),"RATTRAPAGE",IF(AND(10&lt;=B19,B19&lt;12),"ADMIS MENTION PASSABLE",IF(AND(12&lt;=B19,B19&lt;14),"ADMIS MENTION ASSEZ BIEN",IF(AND(14&lt;=B19,B19&lt;16),"ADMIS MENTION BIEN",IF(B19&gt;=16,"ADMIS MENTION TRES BIEN"))))))</f>
        <v>ADMIS MENTION TRES BIEN</v>
      </c>
    </row>
  </sheetData>
  <sheetProtection password="CB27"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coco</cp:lastModifiedBy>
  <dcterms:created xsi:type="dcterms:W3CDTF">2013-11-28T12:16:56Z</dcterms:created>
  <dcterms:modified xsi:type="dcterms:W3CDTF">2014-05-01T14:18:44Z</dcterms:modified>
  <cp:category/>
  <cp:version/>
  <cp:contentType/>
  <cp:contentStatus/>
</cp:coreProperties>
</file>